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75" windowWidth="14355" windowHeight="7995" activeTab="1"/>
  </bookViews>
  <sheets>
    <sheet name="GV" sheetId="1" r:id="rId1"/>
    <sheet name="HS" sheetId="2" r:id="rId2"/>
    <sheet name="GIAOTRINH" sheetId="3" r:id="rId3"/>
  </sheets>
  <calcPr calcId="124519"/>
</workbook>
</file>

<file path=xl/calcChain.xml><?xml version="1.0" encoding="utf-8"?>
<calcChain xmlns="http://schemas.openxmlformats.org/spreadsheetml/2006/main">
  <c r="G20" i="2"/>
  <c r="F20"/>
  <c r="E20"/>
  <c r="D20"/>
  <c r="D19"/>
  <c r="C20"/>
  <c r="C19"/>
  <c r="C25"/>
  <c r="B25"/>
  <c r="B20"/>
  <c r="B15"/>
  <c r="F41" i="3"/>
  <c r="F40"/>
  <c r="F39"/>
  <c r="F38"/>
  <c r="F37"/>
  <c r="J35"/>
  <c r="H34"/>
  <c r="G34"/>
  <c r="G33"/>
  <c r="G32"/>
  <c r="G31"/>
  <c r="G30"/>
  <c r="G29"/>
  <c r="G28"/>
  <c r="G27"/>
  <c r="G26"/>
  <c r="G25"/>
  <c r="I34"/>
  <c r="E34"/>
  <c r="C34"/>
  <c r="C45"/>
  <c r="I33"/>
  <c r="E33"/>
  <c r="I32"/>
  <c r="E32"/>
  <c r="I31"/>
  <c r="E31"/>
  <c r="I30"/>
  <c r="E30"/>
  <c r="I29"/>
  <c r="E29"/>
  <c r="I28"/>
  <c r="E28"/>
  <c r="I27"/>
  <c r="F27"/>
  <c r="E27"/>
  <c r="I26"/>
  <c r="E26"/>
  <c r="I25"/>
  <c r="E25"/>
  <c r="D22"/>
  <c r="D19"/>
  <c r="E16"/>
  <c r="B8" l="1"/>
  <c r="B7"/>
  <c r="B5"/>
  <c r="B3" s="1"/>
  <c r="J19" i="1" l="1"/>
  <c r="G34"/>
  <c r="F34"/>
  <c r="D34"/>
  <c r="G25"/>
  <c r="C7" i="2"/>
  <c r="D7"/>
  <c r="E7"/>
  <c r="F7"/>
  <c r="G7"/>
  <c r="B7"/>
  <c r="C62" i="1"/>
  <c r="C63"/>
  <c r="C65"/>
  <c r="C69"/>
  <c r="C52"/>
  <c r="C53" s="1"/>
  <c r="C55" s="1"/>
  <c r="C43"/>
  <c r="G35"/>
  <c r="F38"/>
  <c r="D39"/>
  <c r="D38"/>
  <c r="D1"/>
  <c r="E8" s="1"/>
  <c r="F37"/>
  <c r="F40" s="1"/>
  <c r="D33"/>
  <c r="D37" s="1"/>
  <c r="D40" s="1"/>
  <c r="F25" l="1"/>
  <c r="D25"/>
  <c r="D27" s="1"/>
  <c r="D28" s="1"/>
  <c r="F28" l="1"/>
  <c r="F27"/>
</calcChain>
</file>

<file path=xl/sharedStrings.xml><?xml version="1.0" encoding="utf-8"?>
<sst xmlns="http://schemas.openxmlformats.org/spreadsheetml/2006/main" count="127" uniqueCount="105">
  <si>
    <t>GDCN</t>
  </si>
  <si>
    <t>GDNN</t>
  </si>
  <si>
    <t>GV</t>
  </si>
  <si>
    <t>-ĐH</t>
  </si>
  <si>
    <t>-Ths</t>
  </si>
  <si>
    <t>- Thỉnh giảng</t>
  </si>
  <si>
    <t>-TS</t>
  </si>
  <si>
    <t>-CĐ</t>
  </si>
  <si>
    <t>-CĐLT</t>
  </si>
  <si>
    <t>-TCCN</t>
  </si>
  <si>
    <t>-TC</t>
  </si>
  <si>
    <t>TN 2017</t>
  </si>
  <si>
    <t>GV cần có</t>
  </si>
  <si>
    <t>Tuyển mới</t>
  </si>
  <si>
    <t>GV hiện có</t>
  </si>
  <si>
    <t>Thỉnh giảng</t>
  </si>
  <si>
    <t>Tuyển thêm</t>
  </si>
  <si>
    <t>Tổng số</t>
  </si>
  <si>
    <t>Tổng (70% cơ hữu)</t>
  </si>
  <si>
    <t>- Cơ hữu</t>
  </si>
  <si>
    <t>GV cơ hữu</t>
  </si>
  <si>
    <t>GV hợp đồng</t>
  </si>
  <si>
    <t>GV thỉnh giảng</t>
  </si>
  <si>
    <t>GV kiêm chức</t>
  </si>
  <si>
    <t>Trình độ</t>
  </si>
  <si>
    <t>Cơ hữu+kiêm chức</t>
  </si>
  <si>
    <t>Tiến sĩ</t>
  </si>
  <si>
    <t>Thạc sĩ</t>
  </si>
  <si>
    <t>Đại học</t>
  </si>
  <si>
    <t>Cao đẳng</t>
  </si>
  <si>
    <t>STT</t>
  </si>
  <si>
    <t>Số lượng HS-SV</t>
  </si>
  <si>
    <t>TỔNG</t>
  </si>
  <si>
    <t>Số HS-SV sau TN 2017</t>
  </si>
  <si>
    <t>(70% cơ hữu)</t>
  </si>
  <si>
    <t>TS</t>
  </si>
  <si>
    <t xml:space="preserve"> Cơ hữu</t>
  </si>
  <si>
    <t>- PHƯƠNG ÁN 1</t>
  </si>
  <si>
    <t>BẢNG XÁC ĐỊNH NHU CẦU TUYỂN GV 2017-2018</t>
  </si>
  <si>
    <t>HS GDCN</t>
  </si>
  <si>
    <t>HS GDNN</t>
  </si>
  <si>
    <t>GV CẦN CÓ</t>
  </si>
  <si>
    <t>( Cơ hữu 182, chiếm 77%)</t>
  </si>
  <si>
    <t>Tuyển thỉnh giảng)</t>
  </si>
  <si>
    <t>Trình độ tuyển dung</t>
  </si>
  <si>
    <t>ĐH</t>
  </si>
  <si>
    <t>Ths</t>
  </si>
  <si>
    <t>May</t>
  </si>
  <si>
    <t>Cơ khí</t>
  </si>
  <si>
    <t>Điện lạnh</t>
  </si>
  <si>
    <t>CNTT</t>
  </si>
  <si>
    <t>Điện-Đện tử</t>
  </si>
  <si>
    <t>Tỉ lệ</t>
  </si>
  <si>
    <t>Cơ hữu</t>
  </si>
  <si>
    <t>- PHƯƠNG ÁN 2</t>
  </si>
  <si>
    <t>Tỉ lệ trên DH</t>
  </si>
  <si>
    <t>Hien có</t>
  </si>
  <si>
    <t>TUYỂN SINH</t>
  </si>
  <si>
    <t>CS1</t>
  </si>
  <si>
    <t>CS2</t>
  </si>
  <si>
    <t>TỔNG CỘNG</t>
  </si>
  <si>
    <t>QUI MÔ</t>
  </si>
  <si>
    <t>KHÓA MỚI</t>
  </si>
  <si>
    <t>KHÓA CŨ</t>
  </si>
  <si>
    <t>NGHỀ</t>
  </si>
  <si>
    <t>CHƯƠNG TRÌNH</t>
  </si>
  <si>
    <t>-TC (03 CẤP HỌC)</t>
  </si>
  <si>
    <t>GIÁO TRÌNH</t>
  </si>
  <si>
    <t>-CĐ (35 giáo trình/nghề</t>
  </si>
  <si>
    <t>-TC (90 giáo trình/nghề</t>
  </si>
  <si>
    <t xml:space="preserve">Tin học </t>
  </si>
  <si>
    <t>TC3</t>
  </si>
  <si>
    <t>Ngoại ngữ</t>
  </si>
  <si>
    <t>ToEIC 350</t>
  </si>
  <si>
    <t>ToEIC 450</t>
  </si>
  <si>
    <t xml:space="preserve">Chuyên ngành </t>
  </si>
  <si>
    <t>Thạc sĩ 1-1,5 năm</t>
  </si>
  <si>
    <t>30.000SGD</t>
  </si>
  <si>
    <t>(Tỉ giá15.498,11)</t>
  </si>
  <si>
    <t>Tiến sĩ 35.000USD</t>
  </si>
  <si>
    <t>(Tỉ giá 22.780)</t>
  </si>
  <si>
    <t>Giáo trình 35CĐ,TC20)</t>
  </si>
  <si>
    <t>Chương trình</t>
  </si>
  <si>
    <t>Tiếng Anh</t>
  </si>
  <si>
    <t xml:space="preserve">Kinh tế </t>
  </si>
  <si>
    <t>Cơ kh</t>
  </si>
  <si>
    <t>Động lực</t>
  </si>
  <si>
    <t>Nhiệt lạnh</t>
  </si>
  <si>
    <t>Đ-Đtử</t>
  </si>
  <si>
    <t>Xây dựng</t>
  </si>
  <si>
    <t>Quốc gia</t>
  </si>
  <si>
    <t>Biên soạn</t>
  </si>
  <si>
    <t>Khu vực</t>
  </si>
  <si>
    <t>Quốc tế</t>
  </si>
  <si>
    <t>Thẩm định</t>
  </si>
  <si>
    <t>PHUONG AN 1</t>
  </si>
  <si>
    <t>1000g/nghề * 20.000đ/giờ=20.000.000đ/nghề</t>
  </si>
  <si>
    <t>Chương trình+Giáo trình</t>
  </si>
  <si>
    <t>30000USD</t>
  </si>
  <si>
    <t>TONG CONG CT+GT</t>
  </si>
  <si>
    <t>-TC1</t>
  </si>
  <si>
    <t>-TC1,5</t>
  </si>
  <si>
    <t>-TC 3</t>
  </si>
  <si>
    <t>TN GDCN</t>
  </si>
  <si>
    <t>TNGDNN</t>
  </si>
</sst>
</file>

<file path=xl/styles.xml><?xml version="1.0" encoding="utf-8"?>
<styleSheet xmlns="http://schemas.openxmlformats.org/spreadsheetml/2006/main">
  <numFmts count="3">
    <numFmt numFmtId="43" formatCode="_(* #,##0.00_);_(* \(#,##0.00\);_(* &quot;-&quot;??_);_(@_)"/>
    <numFmt numFmtId="164" formatCode="0.0"/>
    <numFmt numFmtId="165" formatCode="_(* #,##0_);_(* \(#,##0\);_(* &quot;-&quot;??_);_(@_)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4"/>
      <color theme="1"/>
      <name val="Times New Roman"/>
      <family val="1"/>
    </font>
    <font>
      <sz val="12"/>
      <name val="Calibri"/>
      <family val="2"/>
      <scheme val="minor"/>
    </font>
    <font>
      <b/>
      <sz val="12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00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7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vertical="center"/>
    </xf>
    <xf numFmtId="0" fontId="0" fillId="0" borderId="0" xfId="0" quotePrefix="1"/>
    <xf numFmtId="0" fontId="2" fillId="0" borderId="0" xfId="0" applyFont="1"/>
    <xf numFmtId="0" fontId="0" fillId="0" borderId="1" xfId="0" applyBorder="1"/>
    <xf numFmtId="0" fontId="0" fillId="0" borderId="1" xfId="0" quotePrefix="1" applyBorder="1"/>
    <xf numFmtId="0" fontId="0" fillId="0" borderId="1" xfId="0" applyBorder="1" applyAlignment="1">
      <alignment horizontal="center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6" fillId="0" borderId="1" xfId="0" applyFont="1" applyBorder="1"/>
    <xf numFmtId="0" fontId="4" fillId="0" borderId="1" xfId="0" applyFont="1" applyBorder="1" applyAlignment="1">
      <alignment horizontal="left" vertic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3" fillId="0" borderId="0" xfId="0" applyFont="1" applyBorder="1" applyAlignment="1">
      <alignment horizontal="left" vertical="center"/>
    </xf>
    <xf numFmtId="0" fontId="0" fillId="0" borderId="0" xfId="0" applyBorder="1"/>
    <xf numFmtId="0" fontId="3" fillId="0" borderId="0" xfId="0" quotePrefix="1" applyFont="1" applyAlignment="1">
      <alignment horizontal="left" vertical="center"/>
    </xf>
    <xf numFmtId="9" fontId="0" fillId="0" borderId="0" xfId="0" applyNumberFormat="1"/>
    <xf numFmtId="0" fontId="2" fillId="0" borderId="0" xfId="0" applyFont="1" applyAlignment="1">
      <alignment horizontal="center"/>
    </xf>
    <xf numFmtId="0" fontId="0" fillId="0" borderId="1" xfId="0" applyFon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5" fontId="5" fillId="0" borderId="1" xfId="1" applyNumberFormat="1" applyFont="1" applyBorder="1"/>
    <xf numFmtId="165" fontId="5" fillId="0" borderId="0" xfId="1" applyNumberFormat="1" applyFont="1" applyBorder="1"/>
    <xf numFmtId="165" fontId="0" fillId="0" borderId="0" xfId="1" applyNumberFormat="1" applyFont="1"/>
    <xf numFmtId="165" fontId="2" fillId="0" borderId="0" xfId="1" applyNumberFormat="1" applyFont="1"/>
    <xf numFmtId="0" fontId="4" fillId="0" borderId="0" xfId="0" applyFont="1" applyAlignment="1">
      <alignment horizontal="left"/>
    </xf>
    <xf numFmtId="0" fontId="3" fillId="0" borderId="0" xfId="0" quotePrefix="1" applyFont="1" applyAlignment="1">
      <alignment horizontal="left" vertical="center"/>
    </xf>
    <xf numFmtId="0" fontId="0" fillId="0" borderId="1" xfId="0" applyBorder="1" applyAlignment="1">
      <alignment horizontal="center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0" fillId="0" borderId="5" xfId="0" applyBorder="1" applyAlignment="1">
      <alignment horizontal="center"/>
    </xf>
    <xf numFmtId="0" fontId="3" fillId="0" borderId="0" xfId="0" quotePrefix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0" xfId="0" applyFont="1"/>
    <xf numFmtId="165" fontId="8" fillId="0" borderId="0" xfId="1" applyNumberFormat="1" applyFont="1"/>
    <xf numFmtId="165" fontId="6" fillId="0" borderId="0" xfId="1" applyNumberFormat="1" applyFont="1"/>
    <xf numFmtId="43" fontId="8" fillId="0" borderId="0" xfId="1" applyFont="1"/>
    <xf numFmtId="165" fontId="8" fillId="0" borderId="0" xfId="1" quotePrefix="1" applyNumberFormat="1" applyFont="1"/>
    <xf numFmtId="165" fontId="6" fillId="0" borderId="0" xfId="1" quotePrefix="1" applyNumberFormat="1" applyFont="1"/>
    <xf numFmtId="165" fontId="6" fillId="0" borderId="0" xfId="0" applyNumberFormat="1" applyFont="1"/>
    <xf numFmtId="165" fontId="5" fillId="0" borderId="1" xfId="1" applyNumberFormat="1" applyFont="1" applyFill="1" applyBorder="1"/>
    <xf numFmtId="165" fontId="10" fillId="2" borderId="1" xfId="1" applyNumberFormat="1" applyFont="1" applyFill="1" applyBorder="1"/>
    <xf numFmtId="165" fontId="7" fillId="5" borderId="1" xfId="1" applyNumberFormat="1" applyFont="1" applyFill="1" applyBorder="1"/>
    <xf numFmtId="165" fontId="7" fillId="6" borderId="1" xfId="1" applyNumberFormat="1" applyFont="1" applyFill="1" applyBorder="1"/>
    <xf numFmtId="165" fontId="7" fillId="4" borderId="1" xfId="1" applyNumberFormat="1" applyFont="1" applyFill="1" applyBorder="1"/>
    <xf numFmtId="165" fontId="7" fillId="7" borderId="1" xfId="1" applyNumberFormat="1" applyFont="1" applyFill="1" applyBorder="1"/>
    <xf numFmtId="165" fontId="7" fillId="8" borderId="1" xfId="1" applyNumberFormat="1" applyFont="1" applyFill="1" applyBorder="1"/>
    <xf numFmtId="165" fontId="9" fillId="5" borderId="1" xfId="1" applyNumberFormat="1" applyFont="1" applyFill="1" applyBorder="1"/>
    <xf numFmtId="0" fontId="0" fillId="5" borderId="0" xfId="0" applyFill="1"/>
    <xf numFmtId="165" fontId="5" fillId="7" borderId="1" xfId="1" applyNumberFormat="1" applyFont="1" applyFill="1" applyBorder="1"/>
    <xf numFmtId="165" fontId="5" fillId="6" borderId="1" xfId="1" applyNumberFormat="1" applyFont="1" applyFill="1" applyBorder="1"/>
    <xf numFmtId="0" fontId="0" fillId="6" borderId="0" xfId="0" applyFill="1"/>
    <xf numFmtId="165" fontId="5" fillId="4" borderId="1" xfId="1" applyNumberFormat="1" applyFont="1" applyFill="1" applyBorder="1"/>
    <xf numFmtId="165" fontId="5" fillId="3" borderId="1" xfId="1" applyNumberFormat="1" applyFont="1" applyFill="1" applyBorder="1"/>
    <xf numFmtId="0" fontId="0" fillId="2" borderId="0" xfId="0" applyFill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77"/>
  <sheetViews>
    <sheetView topLeftCell="A22" workbookViewId="0">
      <selection activeCell="J46" sqref="J46"/>
    </sheetView>
  </sheetViews>
  <sheetFormatPr defaultRowHeight="15"/>
  <cols>
    <col min="1" max="1" width="4.85546875" style="2" customWidth="1"/>
    <col min="2" max="2" width="11.7109375" customWidth="1"/>
    <col min="3" max="3" width="15.5703125" customWidth="1"/>
    <col min="4" max="5" width="11.7109375" customWidth="1"/>
    <col min="6" max="6" width="13.28515625" customWidth="1"/>
  </cols>
  <sheetData>
    <row r="1" spans="1:5" ht="19.5" customHeight="1">
      <c r="C1" s="11" t="s">
        <v>17</v>
      </c>
      <c r="D1" s="11">
        <f>SUM(D2:D5)</f>
        <v>237</v>
      </c>
    </row>
    <row r="2" spans="1:5" ht="19.5" customHeight="1">
      <c r="A2" s="34"/>
      <c r="B2" s="34"/>
      <c r="C2" s="10" t="s">
        <v>20</v>
      </c>
      <c r="D2" s="6">
        <v>176</v>
      </c>
    </row>
    <row r="3" spans="1:5" ht="19.5" customHeight="1">
      <c r="A3" s="34"/>
      <c r="B3" s="34"/>
      <c r="C3" s="10" t="s">
        <v>21</v>
      </c>
      <c r="D3" s="6">
        <v>2</v>
      </c>
    </row>
    <row r="4" spans="1:5" ht="19.5" customHeight="1">
      <c r="A4" s="34"/>
      <c r="B4" s="34"/>
      <c r="C4" s="10" t="s">
        <v>22</v>
      </c>
      <c r="D4" s="6">
        <v>15</v>
      </c>
    </row>
    <row r="5" spans="1:5" ht="19.5" customHeight="1">
      <c r="A5" s="1"/>
      <c r="B5" s="3"/>
      <c r="C5" s="10" t="s">
        <v>23</v>
      </c>
      <c r="D5" s="6">
        <v>44</v>
      </c>
    </row>
    <row r="6" spans="1:5" ht="19.5" customHeight="1">
      <c r="A6" s="1"/>
      <c r="B6" s="3"/>
      <c r="C6" s="12" t="s">
        <v>24</v>
      </c>
      <c r="D6" s="6"/>
    </row>
    <row r="7" spans="1:5" ht="19.5" customHeight="1">
      <c r="A7" s="1"/>
      <c r="B7" s="3"/>
      <c r="C7" s="10" t="s">
        <v>25</v>
      </c>
      <c r="D7" s="6"/>
      <c r="E7" t="s">
        <v>52</v>
      </c>
    </row>
    <row r="8" spans="1:5" ht="19.5" customHeight="1">
      <c r="A8" s="1"/>
      <c r="B8" s="3"/>
      <c r="C8" s="10" t="s">
        <v>26</v>
      </c>
      <c r="D8" s="6">
        <v>2</v>
      </c>
      <c r="E8">
        <f>D8*100%/D1</f>
        <v>8.4388185654008432E-3</v>
      </c>
    </row>
    <row r="9" spans="1:5" ht="19.5" customHeight="1">
      <c r="A9" s="1"/>
      <c r="B9" s="3"/>
      <c r="C9" s="10" t="s">
        <v>27</v>
      </c>
      <c r="D9" s="6">
        <v>130</v>
      </c>
      <c r="E9" s="18">
        <v>0.74</v>
      </c>
    </row>
    <row r="10" spans="1:5" ht="19.5" customHeight="1">
      <c r="A10" s="1"/>
      <c r="B10" s="3"/>
      <c r="C10" s="10" t="s">
        <v>28</v>
      </c>
      <c r="D10" s="6">
        <v>89</v>
      </c>
    </row>
    <row r="11" spans="1:5" ht="19.5" customHeight="1">
      <c r="A11" s="1"/>
      <c r="B11" s="3"/>
      <c r="C11" s="10" t="s">
        <v>29</v>
      </c>
      <c r="D11" s="6">
        <v>1</v>
      </c>
    </row>
    <row r="12" spans="1:5" ht="19.5" customHeight="1">
      <c r="A12" s="1"/>
      <c r="B12" s="3"/>
      <c r="C12" s="10" t="s">
        <v>15</v>
      </c>
      <c r="D12" s="6"/>
    </row>
    <row r="13" spans="1:5" ht="19.5" customHeight="1">
      <c r="A13" s="1"/>
      <c r="B13" s="3"/>
      <c r="C13" s="10" t="s">
        <v>27</v>
      </c>
      <c r="D13" s="6">
        <v>6</v>
      </c>
    </row>
    <row r="14" spans="1:5" ht="19.5" customHeight="1">
      <c r="A14" s="1"/>
      <c r="B14" s="3"/>
      <c r="C14" s="10" t="s">
        <v>28</v>
      </c>
      <c r="D14" s="6">
        <v>9</v>
      </c>
    </row>
    <row r="15" spans="1:5" ht="19.5" customHeight="1">
      <c r="A15" s="1"/>
      <c r="B15" s="3"/>
      <c r="C15" s="15"/>
      <c r="D15" s="16"/>
    </row>
    <row r="16" spans="1:5" ht="19.5" customHeight="1">
      <c r="A16" s="1"/>
      <c r="B16" s="3"/>
      <c r="C16" s="15"/>
      <c r="D16" s="16"/>
    </row>
    <row r="17" spans="1:10" ht="19.5" customHeight="1">
      <c r="A17" s="17" t="s">
        <v>37</v>
      </c>
      <c r="B17" s="9"/>
      <c r="C17" s="15"/>
      <c r="D17" s="16"/>
      <c r="J17">
        <v>8250</v>
      </c>
    </row>
    <row r="18" spans="1:10" ht="19.5" customHeight="1">
      <c r="A18" s="33" t="s">
        <v>38</v>
      </c>
      <c r="B18" s="33"/>
      <c r="C18" s="33"/>
      <c r="D18" s="33"/>
      <c r="E18" s="33"/>
      <c r="F18" s="33"/>
      <c r="J18">
        <v>1202</v>
      </c>
    </row>
    <row r="19" spans="1:10">
      <c r="A19" s="32"/>
      <c r="B19" s="32"/>
      <c r="C19" s="32"/>
      <c r="D19" s="32"/>
      <c r="E19" s="32"/>
      <c r="F19" s="32"/>
      <c r="J19">
        <f>J17-J18</f>
        <v>7048</v>
      </c>
    </row>
    <row r="20" spans="1:10">
      <c r="A20" s="8" t="s">
        <v>30</v>
      </c>
      <c r="B20" s="28" t="s">
        <v>0</v>
      </c>
      <c r="C20" s="28"/>
      <c r="D20" s="28"/>
      <c r="E20" s="28" t="s">
        <v>1</v>
      </c>
      <c r="F20" s="28"/>
    </row>
    <row r="21" spans="1:10">
      <c r="A21" s="14">
        <v>1</v>
      </c>
      <c r="B21" s="29" t="s">
        <v>31</v>
      </c>
      <c r="C21" s="30"/>
      <c r="D21" s="30"/>
      <c r="E21" s="30"/>
      <c r="F21" s="31"/>
    </row>
    <row r="22" spans="1:10">
      <c r="A22" s="8"/>
      <c r="B22" s="7" t="s">
        <v>7</v>
      </c>
      <c r="C22" s="7"/>
      <c r="D22" s="6">
        <v>5706</v>
      </c>
      <c r="E22" s="7" t="s">
        <v>7</v>
      </c>
      <c r="F22" s="6">
        <v>272</v>
      </c>
    </row>
    <row r="23" spans="1:10">
      <c r="A23" s="8"/>
      <c r="B23" s="7" t="s">
        <v>8</v>
      </c>
      <c r="C23" s="7"/>
      <c r="D23" s="6">
        <v>122</v>
      </c>
      <c r="E23" s="7" t="s">
        <v>10</v>
      </c>
      <c r="F23" s="6">
        <v>1111</v>
      </c>
      <c r="I23" s="4"/>
    </row>
    <row r="24" spans="1:10">
      <c r="A24" s="8"/>
      <c r="B24" s="7" t="s">
        <v>9</v>
      </c>
      <c r="C24" s="7"/>
      <c r="D24" s="6">
        <v>1039</v>
      </c>
      <c r="E24" s="6" t="s">
        <v>13</v>
      </c>
      <c r="F24" s="6">
        <v>3000</v>
      </c>
      <c r="I24" s="4"/>
    </row>
    <row r="25" spans="1:10">
      <c r="A25" s="8"/>
      <c r="B25" s="13" t="s">
        <v>32</v>
      </c>
      <c r="C25" s="13"/>
      <c r="D25" s="13">
        <f>SUM(D22:D24)</f>
        <v>6867</v>
      </c>
      <c r="E25" s="13"/>
      <c r="F25" s="13">
        <f>SUM(F22:F24)</f>
        <v>4383</v>
      </c>
      <c r="G25">
        <f>D25+F25</f>
        <v>11250</v>
      </c>
      <c r="I25" s="4"/>
    </row>
    <row r="26" spans="1:10">
      <c r="A26" s="8"/>
      <c r="B26" s="6" t="s">
        <v>11</v>
      </c>
      <c r="C26" s="6"/>
      <c r="D26" s="6">
        <v>1202</v>
      </c>
      <c r="E26" s="6"/>
      <c r="F26" s="6"/>
      <c r="I26" s="4"/>
    </row>
    <row r="27" spans="1:10">
      <c r="A27" s="14">
        <v>2</v>
      </c>
      <c r="B27" s="13" t="s">
        <v>33</v>
      </c>
      <c r="C27" s="13"/>
      <c r="D27" s="13">
        <f>D25-D26</f>
        <v>5665</v>
      </c>
      <c r="E27" s="6"/>
      <c r="F27" s="13">
        <f>F25</f>
        <v>4383</v>
      </c>
    </row>
    <row r="28" spans="1:10">
      <c r="A28" s="14">
        <v>3</v>
      </c>
      <c r="B28" s="13" t="s">
        <v>12</v>
      </c>
      <c r="C28" s="13"/>
      <c r="D28" s="13">
        <f>D27/25</f>
        <v>226.6</v>
      </c>
      <c r="E28" s="13"/>
      <c r="F28" s="13">
        <f>F25/20</f>
        <v>219.15</v>
      </c>
    </row>
    <row r="29" spans="1:10">
      <c r="A29" s="14">
        <v>4</v>
      </c>
      <c r="B29" s="13" t="s">
        <v>14</v>
      </c>
      <c r="C29" s="13"/>
      <c r="D29" s="13"/>
      <c r="E29" s="13"/>
      <c r="F29" s="13"/>
    </row>
    <row r="30" spans="1:10">
      <c r="A30" s="8"/>
      <c r="B30" s="7" t="s">
        <v>3</v>
      </c>
      <c r="C30" s="7">
        <v>50</v>
      </c>
      <c r="D30" s="6">
        <v>50</v>
      </c>
      <c r="E30" s="6"/>
      <c r="F30" s="6">
        <v>39</v>
      </c>
    </row>
    <row r="31" spans="1:10">
      <c r="A31" s="8"/>
      <c r="B31" s="7" t="s">
        <v>4</v>
      </c>
      <c r="C31" s="7">
        <v>80</v>
      </c>
      <c r="D31" s="6">
        <v>104</v>
      </c>
      <c r="E31" s="6"/>
      <c r="F31" s="6">
        <v>50</v>
      </c>
    </row>
    <row r="32" spans="1:10">
      <c r="A32" s="8"/>
      <c r="B32" s="7" t="s">
        <v>6</v>
      </c>
      <c r="C32" s="7"/>
      <c r="D32" s="6"/>
      <c r="E32" s="6"/>
      <c r="F32" s="6">
        <v>2</v>
      </c>
    </row>
    <row r="33" spans="1:8">
      <c r="A33" s="8"/>
      <c r="B33" s="7" t="s">
        <v>18</v>
      </c>
      <c r="C33" s="7"/>
      <c r="D33" s="6">
        <f>SUM(D30:D31)</f>
        <v>154</v>
      </c>
      <c r="E33" s="6"/>
      <c r="F33" s="6"/>
    </row>
    <row r="34" spans="1:8">
      <c r="A34" s="14">
        <v>5</v>
      </c>
      <c r="B34" s="13" t="s">
        <v>16</v>
      </c>
      <c r="C34" s="13"/>
      <c r="D34" s="13">
        <f>D35+D36</f>
        <v>73</v>
      </c>
      <c r="E34" s="6"/>
      <c r="F34" s="13">
        <f>F35+F36</f>
        <v>128</v>
      </c>
      <c r="G34" s="5">
        <f>D34+F34</f>
        <v>201</v>
      </c>
    </row>
    <row r="35" spans="1:8">
      <c r="A35" s="8"/>
      <c r="B35" s="7" t="s">
        <v>5</v>
      </c>
      <c r="C35" s="6"/>
      <c r="D35" s="6">
        <v>73</v>
      </c>
      <c r="E35" s="6"/>
      <c r="F35" s="6">
        <v>66</v>
      </c>
      <c r="G35">
        <f>D35+F35</f>
        <v>139</v>
      </c>
    </row>
    <row r="36" spans="1:8">
      <c r="A36" s="8"/>
      <c r="B36" s="7" t="s">
        <v>19</v>
      </c>
      <c r="C36" s="6"/>
      <c r="D36" s="6"/>
      <c r="E36" s="6"/>
      <c r="F36" s="6">
        <v>62</v>
      </c>
    </row>
    <row r="37" spans="1:8">
      <c r="A37" s="8">
        <v>6</v>
      </c>
      <c r="B37" s="6" t="s">
        <v>17</v>
      </c>
      <c r="C37" s="6"/>
      <c r="D37" s="6">
        <f>D33+D35</f>
        <v>227</v>
      </c>
      <c r="E37" s="6"/>
      <c r="F37" s="6">
        <f>SUM(F30:F36)</f>
        <v>347</v>
      </c>
    </row>
    <row r="38" spans="1:8">
      <c r="A38" s="8"/>
      <c r="B38" s="7" t="s">
        <v>19</v>
      </c>
      <c r="C38" s="6"/>
      <c r="D38" s="6">
        <f>D30+D31</f>
        <v>154</v>
      </c>
      <c r="E38" s="6"/>
      <c r="F38" s="6">
        <f>F30+F31+F32+F36</f>
        <v>153</v>
      </c>
    </row>
    <row r="39" spans="1:8">
      <c r="A39" s="8"/>
      <c r="B39" s="7" t="s">
        <v>5</v>
      </c>
      <c r="C39" s="6"/>
      <c r="D39" s="6">
        <f>D35</f>
        <v>73</v>
      </c>
      <c r="E39" s="6"/>
      <c r="F39" s="6">
        <v>66</v>
      </c>
    </row>
    <row r="40" spans="1:8">
      <c r="A40" s="8"/>
      <c r="B40" s="6" t="s">
        <v>34</v>
      </c>
      <c r="C40" s="6"/>
      <c r="D40" s="13">
        <f>D37*70%</f>
        <v>158.89999999999998</v>
      </c>
      <c r="E40" s="6"/>
      <c r="F40" s="13">
        <f>F37*70%</f>
        <v>242.89999999999998</v>
      </c>
    </row>
    <row r="42" spans="1:8">
      <c r="B42" s="6" t="s">
        <v>2</v>
      </c>
      <c r="C42" s="6">
        <v>2017</v>
      </c>
      <c r="D42" s="6">
        <v>2018</v>
      </c>
      <c r="E42" s="6">
        <v>2019</v>
      </c>
      <c r="F42" s="6">
        <v>2020</v>
      </c>
      <c r="G42" s="6">
        <v>2021</v>
      </c>
      <c r="H42" s="6">
        <v>2022</v>
      </c>
    </row>
    <row r="43" spans="1:8" s="5" customFormat="1">
      <c r="A43" s="19"/>
      <c r="B43" s="13" t="s">
        <v>17</v>
      </c>
      <c r="C43" s="13">
        <f>C44+C45</f>
        <v>201</v>
      </c>
      <c r="D43" s="13"/>
      <c r="E43" s="13"/>
      <c r="F43" s="13"/>
      <c r="G43" s="13"/>
      <c r="H43" s="13"/>
    </row>
    <row r="44" spans="1:8">
      <c r="B44" s="7" t="s">
        <v>36</v>
      </c>
      <c r="C44" s="6">
        <v>62</v>
      </c>
      <c r="D44" s="6"/>
      <c r="E44" s="6"/>
      <c r="F44" s="6"/>
      <c r="G44" s="6"/>
      <c r="H44" s="6"/>
    </row>
    <row r="45" spans="1:8">
      <c r="B45" s="6" t="s">
        <v>15</v>
      </c>
      <c r="C45" s="6">
        <v>139</v>
      </c>
      <c r="D45" s="6"/>
      <c r="E45" s="6"/>
      <c r="F45" s="6"/>
      <c r="G45" s="6"/>
      <c r="H45" s="6"/>
    </row>
    <row r="48" spans="1:8" ht="16.5">
      <c r="A48" s="27" t="s">
        <v>54</v>
      </c>
      <c r="B48" s="27"/>
      <c r="C48" s="27"/>
    </row>
    <row r="50" spans="1:8">
      <c r="B50" t="s">
        <v>39</v>
      </c>
      <c r="C50">
        <v>5665</v>
      </c>
    </row>
    <row r="51" spans="1:8">
      <c r="B51" t="s">
        <v>40</v>
      </c>
      <c r="C51">
        <v>4383</v>
      </c>
    </row>
    <row r="52" spans="1:8">
      <c r="C52">
        <f>SUM(C50:C51)</f>
        <v>10048</v>
      </c>
    </row>
    <row r="53" spans="1:8">
      <c r="B53" t="s">
        <v>41</v>
      </c>
      <c r="C53">
        <f>C52/20</f>
        <v>502.4</v>
      </c>
    </row>
    <row r="54" spans="1:8">
      <c r="B54" t="s">
        <v>14</v>
      </c>
      <c r="C54">
        <v>237</v>
      </c>
      <c r="D54" t="s">
        <v>42</v>
      </c>
    </row>
    <row r="55" spans="1:8">
      <c r="B55" t="s">
        <v>16</v>
      </c>
      <c r="C55">
        <f>C53-C54</f>
        <v>265.39999999999998</v>
      </c>
      <c r="D55" t="s">
        <v>43</v>
      </c>
    </row>
    <row r="59" spans="1:8" ht="16.5">
      <c r="A59" s="26" t="s">
        <v>44</v>
      </c>
      <c r="B59" s="26"/>
      <c r="C59" s="26"/>
      <c r="D59" s="26"/>
      <c r="E59" s="26"/>
    </row>
    <row r="60" spans="1:8">
      <c r="A60" s="8"/>
      <c r="B60" s="6"/>
      <c r="C60" s="8">
        <v>2017</v>
      </c>
      <c r="D60" s="8">
        <v>2018</v>
      </c>
      <c r="E60" s="8">
        <v>2019</v>
      </c>
      <c r="F60" s="8">
        <v>2020</v>
      </c>
      <c r="G60" s="8">
        <v>2021</v>
      </c>
      <c r="H60" s="8">
        <v>2022</v>
      </c>
    </row>
    <row r="61" spans="1:8">
      <c r="A61" s="8"/>
      <c r="B61" s="6" t="s">
        <v>56</v>
      </c>
      <c r="C61" s="8">
        <v>237</v>
      </c>
      <c r="D61" s="8"/>
      <c r="E61" s="8"/>
      <c r="F61" s="8"/>
      <c r="G61" s="8"/>
      <c r="H61" s="8"/>
    </row>
    <row r="62" spans="1:8">
      <c r="A62" s="8"/>
      <c r="B62" s="13" t="s">
        <v>55</v>
      </c>
      <c r="C62" s="21">
        <f>132*100/237</f>
        <v>55.696202531645568</v>
      </c>
      <c r="D62" s="8"/>
      <c r="E62" s="8"/>
      <c r="F62" s="8"/>
      <c r="G62" s="8"/>
      <c r="H62" s="8"/>
    </row>
    <row r="63" spans="1:8">
      <c r="A63" s="14"/>
      <c r="B63" s="13" t="s">
        <v>13</v>
      </c>
      <c r="C63" s="14">
        <f>C65+C69</f>
        <v>201</v>
      </c>
      <c r="D63" s="13"/>
      <c r="E63" s="13"/>
      <c r="F63" s="13"/>
      <c r="G63" s="13"/>
      <c r="H63" s="13"/>
    </row>
    <row r="64" spans="1:8">
      <c r="A64" s="14"/>
      <c r="B64" s="13" t="s">
        <v>55</v>
      </c>
      <c r="C64" s="14"/>
      <c r="D64" s="13"/>
      <c r="E64" s="13"/>
      <c r="F64" s="13"/>
      <c r="G64" s="13"/>
      <c r="H64" s="13"/>
    </row>
    <row r="65" spans="1:8" s="5" customFormat="1">
      <c r="A65" s="14">
        <v>1</v>
      </c>
      <c r="B65" s="13" t="s">
        <v>53</v>
      </c>
      <c r="C65" s="14">
        <f>C66+C67+C68</f>
        <v>62</v>
      </c>
      <c r="D65" s="13"/>
      <c r="E65" s="13"/>
      <c r="F65" s="13"/>
      <c r="G65" s="13"/>
      <c r="H65" s="13"/>
    </row>
    <row r="66" spans="1:8">
      <c r="A66" s="8"/>
      <c r="B66" s="6" t="s">
        <v>45</v>
      </c>
      <c r="C66" s="8">
        <v>62</v>
      </c>
      <c r="D66" s="6"/>
      <c r="E66" s="6"/>
      <c r="F66" s="6"/>
      <c r="G66" s="6"/>
      <c r="H66" s="6"/>
    </row>
    <row r="67" spans="1:8">
      <c r="A67" s="8"/>
      <c r="B67" s="6" t="s">
        <v>46</v>
      </c>
      <c r="C67" s="8"/>
      <c r="D67" s="6"/>
      <c r="E67" s="6"/>
      <c r="F67" s="6"/>
      <c r="G67" s="6"/>
      <c r="H67" s="6"/>
    </row>
    <row r="68" spans="1:8">
      <c r="A68" s="8"/>
      <c r="B68" s="6" t="s">
        <v>35</v>
      </c>
      <c r="C68" s="8"/>
      <c r="D68" s="6"/>
      <c r="E68" s="6"/>
      <c r="F68" s="6"/>
      <c r="G68" s="6"/>
      <c r="H68" s="6"/>
    </row>
    <row r="69" spans="1:8" s="5" customFormat="1">
      <c r="A69" s="14">
        <v>2</v>
      </c>
      <c r="B69" s="13" t="s">
        <v>15</v>
      </c>
      <c r="C69" s="14">
        <f>C70+C72</f>
        <v>139</v>
      </c>
      <c r="D69" s="13"/>
      <c r="E69" s="13"/>
      <c r="F69" s="13"/>
      <c r="G69" s="13"/>
      <c r="H69" s="13"/>
    </row>
    <row r="70" spans="1:8">
      <c r="A70" s="8"/>
      <c r="B70" s="6" t="s">
        <v>45</v>
      </c>
      <c r="C70" s="8">
        <v>134</v>
      </c>
      <c r="D70" s="6"/>
      <c r="E70" s="6"/>
      <c r="F70" s="6"/>
      <c r="G70" s="6"/>
      <c r="H70" s="6"/>
    </row>
    <row r="71" spans="1:8">
      <c r="A71" s="8"/>
      <c r="B71" s="6" t="s">
        <v>46</v>
      </c>
      <c r="C71" s="8"/>
      <c r="D71" s="6"/>
      <c r="E71" s="6"/>
      <c r="F71" s="6"/>
      <c r="G71" s="6"/>
      <c r="H71" s="6"/>
    </row>
    <row r="72" spans="1:8">
      <c r="A72" s="8"/>
      <c r="B72" s="6" t="s">
        <v>35</v>
      </c>
      <c r="C72" s="20">
        <v>5</v>
      </c>
      <c r="D72" s="6"/>
      <c r="E72" s="6"/>
      <c r="F72" s="6"/>
      <c r="G72" s="6"/>
      <c r="H72" s="6"/>
    </row>
    <row r="73" spans="1:8">
      <c r="B73" s="4" t="s">
        <v>47</v>
      </c>
    </row>
    <row r="74" spans="1:8">
      <c r="B74" t="s">
        <v>48</v>
      </c>
    </row>
    <row r="75" spans="1:8">
      <c r="B75" t="s">
        <v>49</v>
      </c>
    </row>
    <row r="76" spans="1:8">
      <c r="B76" t="s">
        <v>50</v>
      </c>
    </row>
    <row r="77" spans="1:8">
      <c r="B77" t="s">
        <v>51</v>
      </c>
    </row>
  </sheetData>
  <mergeCells count="10">
    <mergeCell ref="A19:F19"/>
    <mergeCell ref="A18:F18"/>
    <mergeCell ref="A2:B2"/>
    <mergeCell ref="A3:B3"/>
    <mergeCell ref="A4:B4"/>
    <mergeCell ref="A59:E59"/>
    <mergeCell ref="A48:C48"/>
    <mergeCell ref="B20:D20"/>
    <mergeCell ref="E20:F20"/>
    <mergeCell ref="B21:F2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4:G25"/>
  <sheetViews>
    <sheetView tabSelected="1" topLeftCell="A4" workbookViewId="0">
      <selection activeCell="G20" sqref="G20"/>
    </sheetView>
  </sheetViews>
  <sheetFormatPr defaultRowHeight="15"/>
  <cols>
    <col min="1" max="1" width="14" customWidth="1"/>
    <col min="2" max="7" width="10.42578125" bestFit="1" customWidth="1"/>
  </cols>
  <sheetData>
    <row r="4" spans="1:7" ht="15.75">
      <c r="A4" s="6" t="s">
        <v>57</v>
      </c>
      <c r="B4" s="22">
        <v>2017</v>
      </c>
      <c r="C4" s="22">
        <v>2018</v>
      </c>
      <c r="D4" s="22">
        <v>2019</v>
      </c>
      <c r="E4" s="22">
        <v>2020</v>
      </c>
      <c r="F4" s="22">
        <v>2021</v>
      </c>
      <c r="G4" s="22">
        <v>2022</v>
      </c>
    </row>
    <row r="5" spans="1:7" ht="15.75">
      <c r="A5" s="6" t="s">
        <v>58</v>
      </c>
      <c r="B5" s="22">
        <v>3000</v>
      </c>
      <c r="C5" s="22">
        <v>3500</v>
      </c>
      <c r="D5" s="22">
        <v>3500</v>
      </c>
      <c r="E5" s="22">
        <v>4000</v>
      </c>
      <c r="F5" s="22">
        <v>4000</v>
      </c>
      <c r="G5" s="22">
        <v>4500</v>
      </c>
    </row>
    <row r="6" spans="1:7" ht="15.75">
      <c r="A6" s="6" t="s">
        <v>59</v>
      </c>
      <c r="B6" s="22"/>
      <c r="C6" s="22"/>
      <c r="D6" s="22"/>
      <c r="E6" s="22"/>
      <c r="F6" s="22"/>
      <c r="G6" s="22">
        <v>1000</v>
      </c>
    </row>
    <row r="7" spans="1:7" ht="15.75">
      <c r="A7" s="6" t="s">
        <v>60</v>
      </c>
      <c r="B7" s="22">
        <f>SUM(B5:B6)</f>
        <v>3000</v>
      </c>
      <c r="C7" s="22">
        <f t="shared" ref="C7:G7" si="0">SUM(C5:C6)</f>
        <v>3500</v>
      </c>
      <c r="D7" s="22">
        <f t="shared" si="0"/>
        <v>3500</v>
      </c>
      <c r="E7" s="22">
        <f t="shared" si="0"/>
        <v>4000</v>
      </c>
      <c r="F7" s="22">
        <f t="shared" si="0"/>
        <v>4000</v>
      </c>
      <c r="G7" s="22">
        <f t="shared" si="0"/>
        <v>5500</v>
      </c>
    </row>
    <row r="8" spans="1:7" s="16" customFormat="1" ht="15.75">
      <c r="B8" s="23"/>
      <c r="C8" s="23"/>
      <c r="D8" s="23"/>
      <c r="E8" s="23"/>
      <c r="F8" s="23"/>
      <c r="G8" s="23"/>
    </row>
    <row r="9" spans="1:7" s="16" customFormat="1" ht="15.75">
      <c r="B9" s="23"/>
      <c r="C9" s="23"/>
      <c r="D9" s="23"/>
      <c r="E9" s="23"/>
      <c r="F9" s="23"/>
      <c r="G9" s="23"/>
    </row>
    <row r="10" spans="1:7" s="16" customFormat="1" ht="15.75">
      <c r="B10" s="23"/>
      <c r="C10" s="23"/>
      <c r="D10" s="23"/>
      <c r="E10" s="23"/>
      <c r="F10" s="23"/>
      <c r="G10" s="23"/>
    </row>
    <row r="11" spans="1:7" s="16" customFormat="1" ht="15.75">
      <c r="B11" s="23"/>
      <c r="C11" s="23"/>
      <c r="D11" s="23"/>
      <c r="E11" s="23"/>
      <c r="F11" s="23"/>
      <c r="G11" s="23"/>
    </row>
    <row r="12" spans="1:7" ht="15.75">
      <c r="A12" s="13" t="s">
        <v>61</v>
      </c>
      <c r="B12" s="43">
        <v>2017</v>
      </c>
      <c r="C12" s="44">
        <v>2018</v>
      </c>
      <c r="D12" s="45">
        <v>2019</v>
      </c>
      <c r="E12" s="46">
        <v>2020</v>
      </c>
      <c r="F12" s="47">
        <v>2021</v>
      </c>
      <c r="G12" s="48">
        <v>2022</v>
      </c>
    </row>
    <row r="13" spans="1:7" ht="15.75">
      <c r="A13" s="6" t="s">
        <v>62</v>
      </c>
      <c r="B13" s="22">
        <v>3000</v>
      </c>
      <c r="C13" s="22">
        <v>3500</v>
      </c>
      <c r="D13" s="22">
        <v>3500</v>
      </c>
      <c r="E13" s="22">
        <v>4000</v>
      </c>
      <c r="F13" s="22">
        <v>4000</v>
      </c>
      <c r="G13" s="22">
        <v>4500</v>
      </c>
    </row>
    <row r="14" spans="1:7" ht="15.75">
      <c r="A14" s="7" t="s">
        <v>7</v>
      </c>
      <c r="B14" s="54">
        <v>1575</v>
      </c>
      <c r="C14" s="51">
        <v>2000</v>
      </c>
      <c r="D14" s="55">
        <v>2000</v>
      </c>
      <c r="E14" s="22">
        <v>2000</v>
      </c>
      <c r="F14" s="22">
        <v>2000</v>
      </c>
      <c r="G14" s="22">
        <v>2500</v>
      </c>
    </row>
    <row r="15" spans="1:7" ht="15.75">
      <c r="A15" s="7" t="s">
        <v>10</v>
      </c>
      <c r="B15" s="22">
        <f>B16+B17+B18</f>
        <v>1425</v>
      </c>
      <c r="C15" s="22">
        <v>1500</v>
      </c>
      <c r="D15" s="22">
        <v>1500</v>
      </c>
      <c r="E15" s="22">
        <v>2000</v>
      </c>
      <c r="F15" s="22">
        <v>2000</v>
      </c>
      <c r="G15" s="22">
        <v>2000</v>
      </c>
    </row>
    <row r="16" spans="1:7" ht="15.75">
      <c r="A16" s="7" t="s">
        <v>100</v>
      </c>
      <c r="B16" s="49">
        <v>475</v>
      </c>
      <c r="C16" s="52">
        <v>500</v>
      </c>
      <c r="D16" s="54">
        <v>500</v>
      </c>
      <c r="E16" s="51">
        <v>1000</v>
      </c>
      <c r="F16" s="55">
        <v>1000</v>
      </c>
      <c r="G16" s="22">
        <v>1000</v>
      </c>
    </row>
    <row r="17" spans="1:7" ht="15.75">
      <c r="A17" s="7" t="s">
        <v>101</v>
      </c>
      <c r="B17" s="52">
        <v>475</v>
      </c>
      <c r="C17" s="54">
        <v>500</v>
      </c>
      <c r="D17" s="51">
        <v>500</v>
      </c>
      <c r="E17" s="55">
        <v>500</v>
      </c>
      <c r="F17" s="22">
        <v>500</v>
      </c>
      <c r="G17" s="22">
        <v>500</v>
      </c>
    </row>
    <row r="18" spans="1:7" ht="15.75">
      <c r="A18" s="7" t="s">
        <v>102</v>
      </c>
      <c r="B18" s="54">
        <v>475</v>
      </c>
      <c r="C18" s="51">
        <v>500</v>
      </c>
      <c r="D18" s="55">
        <v>500</v>
      </c>
      <c r="E18" s="22">
        <v>500</v>
      </c>
      <c r="F18" s="22">
        <v>500</v>
      </c>
      <c r="G18" s="22">
        <v>500</v>
      </c>
    </row>
    <row r="19" spans="1:7" ht="15.75">
      <c r="A19" s="6" t="s">
        <v>63</v>
      </c>
      <c r="B19" s="22">
        <v>6875</v>
      </c>
      <c r="C19" s="22">
        <f>B14+B17+B18+C25</f>
        <v>6106</v>
      </c>
      <c r="D19" s="42">
        <f>B18+C14+C17+C18</f>
        <v>3475</v>
      </c>
      <c r="E19" s="22">
        <v>6500</v>
      </c>
      <c r="F19" s="22">
        <v>6000</v>
      </c>
      <c r="G19" s="22">
        <v>5500</v>
      </c>
    </row>
    <row r="20" spans="1:7" ht="15.75">
      <c r="A20" s="6"/>
      <c r="B20" s="22">
        <f>B13+B19</f>
        <v>9875</v>
      </c>
      <c r="C20" s="22">
        <f>C13+C19</f>
        <v>9606</v>
      </c>
      <c r="D20" s="22">
        <f>D13+D19</f>
        <v>6975</v>
      </c>
      <c r="E20" s="22">
        <f>E13+E19</f>
        <v>10500</v>
      </c>
      <c r="F20" s="22">
        <f>F13+F19</f>
        <v>10000</v>
      </c>
      <c r="G20" s="22">
        <f>G13+G19</f>
        <v>10000</v>
      </c>
    </row>
    <row r="22" spans="1:7">
      <c r="A22" t="s">
        <v>104</v>
      </c>
      <c r="C22">
        <v>475</v>
      </c>
      <c r="D22">
        <v>975</v>
      </c>
      <c r="E22">
        <v>3050</v>
      </c>
      <c r="F22">
        <v>4000</v>
      </c>
    </row>
    <row r="23" spans="1:7">
      <c r="B23">
        <v>8250</v>
      </c>
      <c r="C23">
        <v>6875</v>
      </c>
      <c r="D23">
        <v>3581</v>
      </c>
    </row>
    <row r="24" spans="1:7">
      <c r="A24" t="s">
        <v>103</v>
      </c>
      <c r="B24" s="56">
        <v>1375</v>
      </c>
      <c r="C24" s="50">
        <v>3294</v>
      </c>
      <c r="D24" s="53">
        <v>3581</v>
      </c>
    </row>
    <row r="25" spans="1:7">
      <c r="B25">
        <f>B23-B24</f>
        <v>6875</v>
      </c>
      <c r="C25">
        <f>C23-C24</f>
        <v>3581</v>
      </c>
      <c r="D25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J52"/>
  <sheetViews>
    <sheetView topLeftCell="A33" workbookViewId="0">
      <selection activeCell="F43" sqref="F43"/>
    </sheetView>
  </sheetViews>
  <sheetFormatPr defaultRowHeight="15"/>
  <cols>
    <col min="1" max="1" width="20.85546875" customWidth="1"/>
    <col min="2" max="2" width="22.28515625" bestFit="1" customWidth="1"/>
    <col min="3" max="4" width="18.28515625" bestFit="1" customWidth="1"/>
    <col min="5" max="5" width="41.42578125" customWidth="1"/>
    <col min="6" max="6" width="19.5703125" bestFit="1" customWidth="1"/>
    <col min="7" max="7" width="19.5703125" customWidth="1"/>
    <col min="8" max="8" width="19" customWidth="1"/>
    <col min="9" max="9" width="21.140625" bestFit="1" customWidth="1"/>
    <col min="10" max="10" width="21.7109375" bestFit="1" customWidth="1"/>
  </cols>
  <sheetData>
    <row r="2" spans="1:10" ht="37.5" customHeight="1">
      <c r="A2" t="s">
        <v>64</v>
      </c>
      <c r="B2" s="24">
        <v>61</v>
      </c>
    </row>
    <row r="3" spans="1:10" ht="15" customHeight="1">
      <c r="A3" t="s">
        <v>65</v>
      </c>
      <c r="B3" s="25">
        <f>SUM(B4:B5)</f>
        <v>244</v>
      </c>
    </row>
    <row r="4" spans="1:10">
      <c r="A4" s="4" t="s">
        <v>7</v>
      </c>
      <c r="B4" s="24">
        <v>61</v>
      </c>
    </row>
    <row r="5" spans="1:10">
      <c r="A5" s="4" t="s">
        <v>66</v>
      </c>
      <c r="B5" s="24">
        <f>61*3</f>
        <v>183</v>
      </c>
    </row>
    <row r="6" spans="1:10">
      <c r="A6" t="s">
        <v>67</v>
      </c>
      <c r="B6" s="24"/>
    </row>
    <row r="7" spans="1:10">
      <c r="A7" s="4" t="s">
        <v>68</v>
      </c>
      <c r="B7" s="24">
        <f>B2*35</f>
        <v>2135</v>
      </c>
    </row>
    <row r="8" spans="1:10">
      <c r="A8" s="4" t="s">
        <v>69</v>
      </c>
      <c r="B8" s="24">
        <f>B2*90</f>
        <v>5490</v>
      </c>
    </row>
    <row r="13" spans="1:10" ht="37.5" customHeight="1"/>
    <row r="16" spans="1:10" ht="18.75">
      <c r="A16" s="35" t="s">
        <v>70</v>
      </c>
      <c r="B16" s="35" t="s">
        <v>71</v>
      </c>
      <c r="C16" s="36">
        <v>2200000</v>
      </c>
      <c r="D16" s="36"/>
      <c r="E16" s="36">
        <f>C16*D16</f>
        <v>0</v>
      </c>
      <c r="F16" s="36"/>
      <c r="G16" s="36"/>
      <c r="H16" s="36"/>
      <c r="I16" s="36"/>
      <c r="J16" s="35"/>
    </row>
    <row r="17" spans="1:10" ht="18.75">
      <c r="A17" s="35" t="s">
        <v>72</v>
      </c>
      <c r="B17" s="35" t="s">
        <v>73</v>
      </c>
      <c r="C17" s="36">
        <v>8000000</v>
      </c>
      <c r="D17" s="36"/>
      <c r="E17" s="36"/>
      <c r="F17" s="36"/>
      <c r="G17" s="36"/>
      <c r="H17" s="36"/>
      <c r="I17" s="36"/>
      <c r="J17" s="35"/>
    </row>
    <row r="18" spans="1:10" ht="18.75">
      <c r="A18" s="35"/>
      <c r="B18" s="35" t="s">
        <v>74</v>
      </c>
      <c r="C18" s="36">
        <v>10000000</v>
      </c>
      <c r="D18" s="36"/>
      <c r="E18" s="36"/>
      <c r="F18" s="36"/>
      <c r="G18" s="36"/>
      <c r="H18" s="36"/>
      <c r="I18" s="36"/>
      <c r="J18" s="35"/>
    </row>
    <row r="19" spans="1:10" ht="18.75">
      <c r="A19" s="35" t="s">
        <v>75</v>
      </c>
      <c r="B19" s="35" t="s">
        <v>76</v>
      </c>
      <c r="C19" s="36">
        <v>464943300</v>
      </c>
      <c r="D19" s="36">
        <f>C19*20</f>
        <v>9298866000</v>
      </c>
      <c r="E19" s="36"/>
      <c r="F19" s="36"/>
      <c r="G19" s="36"/>
      <c r="H19" s="36"/>
      <c r="I19" s="36"/>
      <c r="J19" s="35"/>
    </row>
    <row r="20" spans="1:10" ht="18.75">
      <c r="A20" s="35"/>
      <c r="B20" s="35" t="s">
        <v>77</v>
      </c>
      <c r="C20" s="36"/>
      <c r="D20" s="36"/>
      <c r="E20" s="36"/>
      <c r="F20" s="36"/>
      <c r="G20" s="36"/>
      <c r="H20" s="36"/>
      <c r="I20" s="36"/>
      <c r="J20" s="35"/>
    </row>
    <row r="21" spans="1:10" ht="18.75">
      <c r="A21" s="35"/>
      <c r="B21" s="35" t="s">
        <v>78</v>
      </c>
      <c r="C21" s="36"/>
      <c r="D21" s="36"/>
      <c r="E21" s="36"/>
      <c r="F21" s="36"/>
      <c r="G21" s="36"/>
      <c r="H21" s="36"/>
      <c r="I21" s="36"/>
      <c r="J21" s="35"/>
    </row>
    <row r="22" spans="1:10" ht="18.75">
      <c r="A22" s="35"/>
      <c r="B22" s="35" t="s">
        <v>79</v>
      </c>
      <c r="C22" s="36">
        <v>797300000</v>
      </c>
      <c r="D22" s="36">
        <f>C22*10</f>
        <v>7973000000</v>
      </c>
      <c r="E22" s="36"/>
      <c r="F22" s="36"/>
      <c r="G22" s="36"/>
      <c r="H22" s="36"/>
      <c r="I22" s="36"/>
      <c r="J22" s="35"/>
    </row>
    <row r="23" spans="1:10" ht="18.75">
      <c r="A23" s="35"/>
      <c r="B23" s="35" t="s">
        <v>80</v>
      </c>
      <c r="C23" s="37" t="s">
        <v>91</v>
      </c>
      <c r="D23" s="36"/>
      <c r="E23" s="36"/>
      <c r="F23" s="36"/>
      <c r="G23" s="36"/>
      <c r="H23" s="36"/>
      <c r="I23" s="36"/>
      <c r="J23" s="35"/>
    </row>
    <row r="24" spans="1:10" ht="18.75">
      <c r="A24" s="35" t="s">
        <v>95</v>
      </c>
      <c r="B24" s="35"/>
      <c r="C24" s="36"/>
      <c r="D24" s="36"/>
      <c r="E24" s="36"/>
      <c r="F24" s="36"/>
      <c r="G24" s="36">
        <v>20000000</v>
      </c>
      <c r="H24" s="36" t="s">
        <v>81</v>
      </c>
      <c r="I24" s="36"/>
      <c r="J24" s="35"/>
    </row>
    <row r="25" spans="1:10" ht="18.75">
      <c r="A25" s="35" t="s">
        <v>82</v>
      </c>
      <c r="B25" s="35" t="s">
        <v>50</v>
      </c>
      <c r="C25" s="36">
        <v>7</v>
      </c>
      <c r="D25" s="36">
        <v>2</v>
      </c>
      <c r="E25" s="36">
        <f>C25*D25</f>
        <v>14</v>
      </c>
      <c r="F25" s="36">
        <v>122</v>
      </c>
      <c r="G25" s="36">
        <f>G24*C25</f>
        <v>140000000</v>
      </c>
      <c r="H25" s="36">
        <v>55</v>
      </c>
      <c r="I25" s="36">
        <f>C25*H25</f>
        <v>385</v>
      </c>
      <c r="J25" s="35"/>
    </row>
    <row r="26" spans="1:10" ht="18.75">
      <c r="A26" s="35"/>
      <c r="B26" s="35" t="s">
        <v>83</v>
      </c>
      <c r="C26" s="36">
        <v>2</v>
      </c>
      <c r="D26" s="36">
        <v>2</v>
      </c>
      <c r="E26" s="36">
        <f>C26*D26</f>
        <v>4</v>
      </c>
      <c r="F26" s="36">
        <v>4</v>
      </c>
      <c r="G26" s="36">
        <f>G24*C26</f>
        <v>40000000</v>
      </c>
      <c r="H26" s="36">
        <v>55</v>
      </c>
      <c r="I26" s="36">
        <f t="shared" ref="I26:I33" si="0">C26*H26</f>
        <v>110</v>
      </c>
      <c r="J26" s="35"/>
    </row>
    <row r="27" spans="1:10" ht="18.75">
      <c r="A27" s="35"/>
      <c r="B27" s="35" t="s">
        <v>84</v>
      </c>
      <c r="C27" s="36">
        <v>11</v>
      </c>
      <c r="D27" s="36">
        <v>2</v>
      </c>
      <c r="E27" s="36">
        <f t="shared" ref="E27:E33" si="1">C27*D27</f>
        <v>22</v>
      </c>
      <c r="F27" s="37">
        <f>F25*F26</f>
        <v>488</v>
      </c>
      <c r="G27" s="36">
        <f>G24*C27</f>
        <v>220000000</v>
      </c>
      <c r="H27" s="36">
        <v>55</v>
      </c>
      <c r="I27" s="36">
        <f t="shared" si="0"/>
        <v>605</v>
      </c>
      <c r="J27" s="35"/>
    </row>
    <row r="28" spans="1:10" ht="18.75">
      <c r="A28" s="35"/>
      <c r="B28" s="35" t="s">
        <v>85</v>
      </c>
      <c r="C28" s="36">
        <v>6</v>
      </c>
      <c r="D28" s="36">
        <v>2</v>
      </c>
      <c r="E28" s="36">
        <f t="shared" si="1"/>
        <v>12</v>
      </c>
      <c r="F28" s="36"/>
      <c r="G28" s="36">
        <f>G24*C28</f>
        <v>120000000</v>
      </c>
      <c r="H28" s="36">
        <v>55</v>
      </c>
      <c r="I28" s="36">
        <f t="shared" si="0"/>
        <v>330</v>
      </c>
      <c r="J28" s="35"/>
    </row>
    <row r="29" spans="1:10" ht="18.75">
      <c r="A29" s="35"/>
      <c r="B29" s="35" t="s">
        <v>86</v>
      </c>
      <c r="C29" s="36">
        <v>11</v>
      </c>
      <c r="D29" s="36">
        <v>2</v>
      </c>
      <c r="E29" s="36">
        <f t="shared" si="1"/>
        <v>22</v>
      </c>
      <c r="F29" s="36"/>
      <c r="G29" s="36">
        <f>G24*C29</f>
        <v>220000000</v>
      </c>
      <c r="H29" s="36">
        <v>55</v>
      </c>
      <c r="I29" s="36">
        <f t="shared" si="0"/>
        <v>605</v>
      </c>
      <c r="J29" s="35"/>
    </row>
    <row r="30" spans="1:10" ht="18.75">
      <c r="A30" s="35"/>
      <c r="B30" s="35" t="s">
        <v>87</v>
      </c>
      <c r="C30" s="36">
        <v>4</v>
      </c>
      <c r="D30" s="36">
        <v>2</v>
      </c>
      <c r="E30" s="36">
        <f t="shared" si="1"/>
        <v>8</v>
      </c>
      <c r="F30" s="36"/>
      <c r="G30" s="36">
        <f>G24*C30</f>
        <v>80000000</v>
      </c>
      <c r="H30" s="36">
        <v>55</v>
      </c>
      <c r="I30" s="36">
        <f t="shared" si="0"/>
        <v>220</v>
      </c>
      <c r="J30" s="35"/>
    </row>
    <row r="31" spans="1:10" ht="18.75">
      <c r="A31" s="35"/>
      <c r="B31" s="35" t="s">
        <v>88</v>
      </c>
      <c r="C31" s="36">
        <v>14</v>
      </c>
      <c r="D31" s="36">
        <v>2</v>
      </c>
      <c r="E31" s="36">
        <f t="shared" si="1"/>
        <v>28</v>
      </c>
      <c r="F31" s="36"/>
      <c r="G31" s="36">
        <f>G24*C31</f>
        <v>280000000</v>
      </c>
      <c r="H31" s="36">
        <v>55</v>
      </c>
      <c r="I31" s="36">
        <f t="shared" si="0"/>
        <v>770</v>
      </c>
      <c r="J31" s="35"/>
    </row>
    <row r="32" spans="1:10" ht="18.75">
      <c r="A32" s="35"/>
      <c r="B32" s="35" t="s">
        <v>47</v>
      </c>
      <c r="C32" s="36">
        <v>5</v>
      </c>
      <c r="D32" s="36">
        <v>2</v>
      </c>
      <c r="E32" s="36">
        <f t="shared" si="1"/>
        <v>10</v>
      </c>
      <c r="F32" s="36"/>
      <c r="G32" s="36">
        <f>G24*C32</f>
        <v>100000000</v>
      </c>
      <c r="H32" s="36">
        <v>55</v>
      </c>
      <c r="I32" s="36">
        <f t="shared" si="0"/>
        <v>275</v>
      </c>
      <c r="J32" s="35"/>
    </row>
    <row r="33" spans="1:10" ht="18.75">
      <c r="A33" s="35"/>
      <c r="B33" s="35" t="s">
        <v>89</v>
      </c>
      <c r="C33" s="36">
        <v>1</v>
      </c>
      <c r="D33" s="36">
        <v>2</v>
      </c>
      <c r="E33" s="36">
        <f t="shared" si="1"/>
        <v>2</v>
      </c>
      <c r="F33" s="36"/>
      <c r="G33" s="36">
        <f>G24*C33</f>
        <v>20000000</v>
      </c>
      <c r="H33" s="36">
        <v>55</v>
      </c>
      <c r="I33" s="36">
        <f t="shared" si="0"/>
        <v>55</v>
      </c>
      <c r="J33" s="35"/>
    </row>
    <row r="34" spans="1:10" ht="18.75">
      <c r="A34" s="35"/>
      <c r="B34" s="35"/>
      <c r="C34" s="36">
        <f>SUM(C25:C33)</f>
        <v>61</v>
      </c>
      <c r="D34" s="36"/>
      <c r="E34" s="37">
        <f>SUM(E25:E33)</f>
        <v>122</v>
      </c>
      <c r="F34" s="36"/>
      <c r="G34" s="37">
        <f>SUM(G24:G33)</f>
        <v>1240000000</v>
      </c>
      <c r="H34" s="36">
        <f>SUM(H25:H33)</f>
        <v>495</v>
      </c>
      <c r="I34" s="36">
        <f>SUM(I25:I33)</f>
        <v>3355</v>
      </c>
      <c r="J34" s="37">
        <v>1240000000</v>
      </c>
    </row>
    <row r="35" spans="1:10" ht="18.75">
      <c r="A35" s="35"/>
      <c r="B35" s="35"/>
      <c r="C35" s="36"/>
      <c r="D35" s="36"/>
      <c r="E35" s="40" t="s">
        <v>96</v>
      </c>
      <c r="F35" s="36"/>
      <c r="G35" s="36"/>
      <c r="H35" s="36" t="s">
        <v>97</v>
      </c>
      <c r="I35" s="37"/>
      <c r="J35" s="41">
        <f>J34+G34</f>
        <v>2480000000</v>
      </c>
    </row>
    <row r="36" spans="1:10" ht="18.75">
      <c r="A36" s="35"/>
      <c r="B36" s="35"/>
      <c r="C36" s="37" t="s">
        <v>94</v>
      </c>
      <c r="D36" s="36"/>
      <c r="E36" s="37"/>
      <c r="F36" s="36"/>
      <c r="G36" s="36"/>
      <c r="H36" s="36"/>
      <c r="I36" s="37"/>
      <c r="J36" s="35"/>
    </row>
    <row r="37" spans="1:10" ht="18.75">
      <c r="A37" s="35" t="s">
        <v>82</v>
      </c>
      <c r="B37" s="35"/>
      <c r="C37" s="36" t="s">
        <v>90</v>
      </c>
      <c r="D37" s="36">
        <v>6</v>
      </c>
      <c r="E37" s="36">
        <v>20000000</v>
      </c>
      <c r="F37" s="36">
        <f>E37*D37</f>
        <v>120000000</v>
      </c>
      <c r="G37" s="36"/>
      <c r="H37" s="36"/>
      <c r="I37" s="36"/>
      <c r="J37" s="35"/>
    </row>
    <row r="38" spans="1:10" ht="18.75">
      <c r="A38" s="35"/>
      <c r="B38" s="38" t="s">
        <v>98</v>
      </c>
      <c r="C38" s="36" t="s">
        <v>92</v>
      </c>
      <c r="D38" s="36">
        <v>4</v>
      </c>
      <c r="E38" s="36">
        <v>683400000</v>
      </c>
      <c r="F38" s="36">
        <f>E38*D38</f>
        <v>2733600000</v>
      </c>
      <c r="G38" s="36"/>
      <c r="H38" s="36"/>
      <c r="I38" s="36"/>
      <c r="J38" s="35"/>
    </row>
    <row r="39" spans="1:10" ht="18.75">
      <c r="A39" s="35"/>
      <c r="B39" s="38"/>
      <c r="C39" s="36" t="s">
        <v>93</v>
      </c>
      <c r="D39" s="36">
        <v>5</v>
      </c>
      <c r="E39" s="36">
        <v>683400000</v>
      </c>
      <c r="F39" s="36">
        <f>E39*D39</f>
        <v>3417000000</v>
      </c>
      <c r="G39" s="36"/>
      <c r="H39" s="36"/>
      <c r="I39" s="36"/>
      <c r="J39" s="35"/>
    </row>
    <row r="40" spans="1:10" ht="18.75">
      <c r="A40" s="35"/>
      <c r="B40" s="38"/>
      <c r="C40" s="36"/>
      <c r="D40" s="36"/>
      <c r="E40" s="36"/>
      <c r="F40" s="37">
        <f>F37+F38+F39</f>
        <v>6270600000</v>
      </c>
      <c r="G40" s="36"/>
      <c r="H40" s="36"/>
      <c r="I40" s="36"/>
      <c r="J40" s="35"/>
    </row>
    <row r="41" spans="1:10" ht="18.75">
      <c r="A41" s="35"/>
      <c r="B41" s="38"/>
      <c r="C41" s="36"/>
      <c r="D41" s="36"/>
      <c r="E41" s="36" t="s">
        <v>99</v>
      </c>
      <c r="F41" s="37">
        <f>F40+J35</f>
        <v>8750600000</v>
      </c>
      <c r="G41" s="36"/>
      <c r="H41" s="36"/>
      <c r="I41" s="36"/>
      <c r="J41" s="35"/>
    </row>
    <row r="42" spans="1:10" ht="18.75">
      <c r="A42" s="35"/>
      <c r="B42" s="38"/>
      <c r="C42" s="36"/>
      <c r="D42" s="36"/>
      <c r="E42" s="39"/>
      <c r="F42" s="36"/>
      <c r="G42" s="36"/>
      <c r="H42" s="36"/>
      <c r="I42" s="36"/>
      <c r="J42" s="35"/>
    </row>
    <row r="43" spans="1:10" ht="18.75">
      <c r="A43" s="35"/>
      <c r="B43" s="38"/>
      <c r="C43" s="36"/>
      <c r="D43" s="36"/>
      <c r="E43" s="36"/>
      <c r="F43" s="36"/>
      <c r="G43" s="36"/>
      <c r="H43" s="36"/>
      <c r="I43" s="36"/>
      <c r="J43" s="35"/>
    </row>
    <row r="44" spans="1:10" ht="18.75">
      <c r="A44" s="35"/>
      <c r="B44" s="38"/>
      <c r="C44" s="36"/>
      <c r="D44" s="36"/>
      <c r="E44" s="36"/>
      <c r="F44" s="36"/>
      <c r="G44" s="36"/>
      <c r="H44" s="36"/>
      <c r="I44" s="36"/>
      <c r="J44" s="35"/>
    </row>
    <row r="45" spans="1:10" ht="18.75">
      <c r="A45" s="35"/>
      <c r="B45" s="38"/>
      <c r="C45" s="36">
        <f>C44*2</f>
        <v>0</v>
      </c>
      <c r="D45" s="36"/>
      <c r="E45" s="36"/>
      <c r="F45" s="36"/>
      <c r="G45" s="36"/>
      <c r="H45" s="36"/>
      <c r="I45" s="36"/>
      <c r="J45" s="35"/>
    </row>
    <row r="46" spans="1:10" ht="18.75">
      <c r="A46" s="35"/>
      <c r="B46" s="38"/>
      <c r="C46" s="36"/>
      <c r="D46" s="36"/>
      <c r="E46" s="36"/>
      <c r="F46" s="36"/>
      <c r="G46" s="36"/>
      <c r="H46" s="36"/>
      <c r="I46" s="36"/>
      <c r="J46" s="35"/>
    </row>
    <row r="47" spans="1:10" ht="18.75">
      <c r="A47" s="35"/>
      <c r="B47" s="38"/>
      <c r="C47" s="36"/>
      <c r="D47" s="37"/>
      <c r="E47" s="36"/>
      <c r="F47" s="36"/>
      <c r="G47" s="36"/>
      <c r="H47" s="36"/>
      <c r="I47" s="36"/>
      <c r="J47" s="35"/>
    </row>
    <row r="48" spans="1:10" ht="18.75">
      <c r="A48" s="35"/>
      <c r="B48" s="38"/>
      <c r="C48" s="36"/>
      <c r="D48" s="36"/>
      <c r="E48" s="36"/>
      <c r="F48" s="36"/>
      <c r="G48" s="36"/>
      <c r="H48" s="36"/>
      <c r="I48" s="36"/>
      <c r="J48" s="35"/>
    </row>
    <row r="49" spans="1:10" ht="18.75">
      <c r="A49" s="35"/>
      <c r="B49" s="38"/>
      <c r="C49" s="36"/>
      <c r="D49" s="36"/>
      <c r="E49" s="36"/>
      <c r="F49" s="36"/>
      <c r="G49" s="36"/>
      <c r="H49" s="36"/>
      <c r="I49" s="36"/>
      <c r="J49" s="35"/>
    </row>
    <row r="50" spans="1:10" ht="18.75">
      <c r="A50" s="35"/>
      <c r="B50" s="38"/>
      <c r="C50" s="36"/>
      <c r="D50" s="36"/>
      <c r="E50" s="36"/>
      <c r="F50" s="36"/>
      <c r="G50" s="36"/>
      <c r="H50" s="36"/>
      <c r="I50" s="36"/>
      <c r="J50" s="35"/>
    </row>
    <row r="51" spans="1:10" ht="18.75">
      <c r="A51" s="35"/>
      <c r="B51" s="38"/>
      <c r="C51" s="36"/>
      <c r="D51" s="36"/>
      <c r="E51" s="36"/>
      <c r="F51" s="36"/>
      <c r="G51" s="36"/>
      <c r="H51" s="36"/>
      <c r="I51" s="36"/>
      <c r="J51" s="35"/>
    </row>
    <row r="52" spans="1:10" ht="18.75">
      <c r="A52" s="35"/>
      <c r="B52" s="38"/>
      <c r="C52" s="36"/>
      <c r="D52" s="36"/>
      <c r="E52" s="36"/>
      <c r="F52" s="36"/>
      <c r="G52" s="36"/>
      <c r="H52" s="36"/>
      <c r="I52" s="36"/>
      <c r="J52" s="35"/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GV</vt:lpstr>
      <vt:lpstr>HS</vt:lpstr>
      <vt:lpstr>GIAOTRINH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Dell</cp:lastModifiedBy>
  <cp:lastPrinted>2017-03-27T01:15:23Z</cp:lastPrinted>
  <dcterms:created xsi:type="dcterms:W3CDTF">2017-03-27T00:20:00Z</dcterms:created>
  <dcterms:modified xsi:type="dcterms:W3CDTF">2017-03-27T16:02:04Z</dcterms:modified>
</cp:coreProperties>
</file>